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20L0\"/>
    </mc:Choice>
  </mc:AlternateContent>
  <bookViews>
    <workbookView xWindow="0" yWindow="0" windowWidth="19305" windowHeight="8085"/>
  </bookViews>
  <sheets>
    <sheet name="CT20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 s="1"/>
  <c r="E22" i="1"/>
  <c r="J22" i="1" l="1"/>
  <c r="N22" i="1" s="1"/>
  <c r="K22" i="1" s="1"/>
  <c r="M22" i="1" s="1"/>
  <c r="L22" i="1" s="1"/>
  <c r="F17" i="1"/>
  <c r="F18" i="1"/>
  <c r="F19" i="1"/>
  <c r="F20" i="1"/>
  <c r="F21" i="1"/>
  <c r="E17" i="1"/>
  <c r="E18" i="1"/>
  <c r="E19" i="1"/>
  <c r="E20" i="1"/>
  <c r="E21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3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G12" i="1" l="1"/>
  <c r="J12" i="1" s="1"/>
  <c r="N12" i="1" s="1"/>
  <c r="K12" i="1" s="1"/>
  <c r="M12" i="1" s="1"/>
  <c r="L12" i="1" s="1"/>
  <c r="G14" i="1"/>
  <c r="J14" i="1" s="1"/>
  <c r="N14" i="1" s="1"/>
  <c r="K14" i="1" s="1"/>
  <c r="M14" i="1" s="1"/>
  <c r="L14" i="1" s="1"/>
  <c r="R3" i="1"/>
  <c r="G9" i="1" l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<sst xmlns="http://schemas.openxmlformats.org/spreadsheetml/2006/main" count="38" uniqueCount="38">
  <si>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</si>
  <si>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</si>
  <si>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</si>
  <si>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</si>
  <si>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</si>
  <si>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</si>
  <si>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</si>
  <si>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</si>
  <si>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</si>
  <si>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</si>
  <si>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</si>
  <si>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</si>
  <si>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</si>
  <si>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</si>
  <si>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</si>
  <si>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</si>
  <si>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CT20L 1 mL</t>
  </si>
  <si>
    <t>CT20L 2 mL</t>
  </si>
  <si>
    <t>CT20L 3 mL</t>
  </si>
  <si>
    <t>CT20L 4 mL</t>
  </si>
  <si>
    <t>CT20L 5 mL</t>
  </si>
  <si>
    <t>CT20L 6 mL</t>
  </si>
  <si>
    <t>CT20L 7 mL</t>
  </si>
  <si>
    <t>CT20L 8 mL</t>
  </si>
  <si>
    <t>CT20L 9 mL</t>
  </si>
  <si>
    <t>CT20L 10 mL</t>
  </si>
  <si>
    <t>CT20W 1.5 mL</t>
  </si>
  <si>
    <t>CT20W 2.5 mL</t>
  </si>
  <si>
    <t>CT20W 3.5 mL</t>
  </si>
  <si>
    <t>CT20W 4.5 mL</t>
  </si>
  <si>
    <t>CT20W 5.5 mL</t>
  </si>
  <si>
    <t>CT20W 6.5 mL</t>
  </si>
  <si>
    <t>CT20W 7.5 mL</t>
  </si>
  <si>
    <t>CT20W 8.5 mL</t>
  </si>
  <si>
    <t>CT20W 9.5 mL</t>
  </si>
  <si>
    <t>CT20W 10.5 mL</t>
  </si>
  <si>
    <t>CT20W 11.5 mL</t>
  </si>
  <si>
    <t>3 ml/min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</si>
</sst>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C31" sqref="C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16</v>
      </c>
      <c r="B2" s="1">
        <v>43313.583333333336</v>
      </c>
      <c r="C2" s="1">
        <v>43313.874305555553</v>
      </c>
      <c r="D2" s="3">
        <v>7.47</v>
      </c>
      <c r="E2">
        <f t="shared" ref="E2:E23" si="0">D2-$D$23</f>
        <v>0.23999999999999932</v>
      </c>
      <c r="F2" s="2">
        <f>(C2-B2)*24</f>
        <v>6.9833333332207985</v>
      </c>
      <c r="G2">
        <f>1-EXP(-$R$3*F2)</f>
        <v>7.5807729008775526E-2</v>
      </c>
      <c r="H2">
        <v>1</v>
      </c>
      <c r="I2">
        <v>1</v>
      </c>
      <c r="J2">
        <f>E2/((1+G2)*(H2/I2))</f>
        <v>0.22308819088066026</v>
      </c>
      <c r="K2">
        <f>N2*G2*H2</f>
        <v>1.691180911933908E-2</v>
      </c>
      <c r="L2">
        <f>M2+N2</f>
        <v>0.23999999999999932</v>
      </c>
      <c r="M2">
        <f>K2/H2</f>
        <v>1.691180911933908E-2</v>
      </c>
      <c r="N2">
        <f>J2/I2</f>
        <v>0.22308819088066026</v>
      </c>
      <c r="R2" t="s">
        <v>2</v>
      </c>
    </row>
    <row r="3" spans="1:18" x14ac:dyDescent="0.25">
      <c r="A3" t="s">
        <v>17</v>
      </c>
      <c r="B3" s="1">
        <v>43313.583333333336</v>
      </c>
      <c r="C3" s="1">
        <v>43313.897222222222</v>
      </c>
      <c r="D3" s="3">
        <v>7.19</v>
      </c>
      <c r="E3">
        <f t="shared" si="0"/>
        <v>-4.0000000000000036E-2</v>
      </c>
      <c r="F3" s="2">
        <f t="shared" ref="F3:F21" si="1">(C3-B3)*24</f>
        <v>7.5333333332673647</v>
      </c>
      <c r="G3">
        <f t="shared" ref="G3:G21" si="2">1-EXP(-$R$3*F3)</f>
        <v>8.1528236357712891E-2</v>
      </c>
      <c r="H3">
        <v>1</v>
      </c>
      <c r="I3">
        <v>1</v>
      </c>
      <c r="J3">
        <f t="shared" ref="J3:J21" si="3">E3/((1+G3)*(H3/I3))</f>
        <v>-3.6984702438013953E-2</v>
      </c>
      <c r="K3">
        <f t="shared" ref="K3:K21" si="4">N3*G3*H3</f>
        <v>-3.0152975619860819E-3</v>
      </c>
      <c r="L3">
        <f t="shared" ref="L3:L21" si="5">M3+N3</f>
        <v>-4.0000000000000036E-2</v>
      </c>
      <c r="M3">
        <f t="shared" ref="M3:M21" si="6">K3/H3</f>
        <v>-3.0152975619860819E-3</v>
      </c>
      <c r="N3">
        <f t="shared" ref="N3:N21" si="7">J3/I3</f>
        <v>-3.6984702438013953E-2</v>
      </c>
      <c r="R3">
        <f>LN(2)/61.4</f>
        <v>1.1289042028663604E-2</v>
      </c>
    </row>
    <row r="4" spans="1:18" x14ac:dyDescent="0.25">
      <c r="A4" t="s">
        <v>18</v>
      </c>
      <c r="B4" s="1">
        <v>43313.583333333336</v>
      </c>
      <c r="C4" s="1">
        <v>43313.920138831018</v>
      </c>
      <c r="D4" s="3">
        <v>9.31</v>
      </c>
      <c r="E4">
        <f t="shared" si="0"/>
        <v>2.08</v>
      </c>
      <c r="F4" s="2">
        <f t="shared" si="1"/>
        <v>8.0833319443627261</v>
      </c>
      <c r="G4">
        <f t="shared" si="2"/>
        <v>8.7213320956651352E-2</v>
      </c>
      <c r="H4">
        <v>1</v>
      </c>
      <c r="I4">
        <v>1</v>
      </c>
      <c r="J4">
        <f t="shared" si="3"/>
        <v>1.9131480086812997</v>
      </c>
      <c r="K4">
        <f t="shared" si="4"/>
        <v>0.1668519913187006</v>
      </c>
      <c r="L4">
        <f t="shared" si="5"/>
        <v>2.0800000000000005</v>
      </c>
      <c r="M4">
        <f t="shared" si="6"/>
        <v>0.1668519913187006</v>
      </c>
      <c r="N4">
        <f t="shared" si="7"/>
        <v>1.9131480086812997</v>
      </c>
    </row>
    <row r="5" spans="1:18" x14ac:dyDescent="0.25">
      <c r="A5" t="s">
        <v>19</v>
      </c>
      <c r="B5" s="1">
        <v>43313.583333333336</v>
      </c>
      <c r="C5" s="1">
        <v>43313.943055497686</v>
      </c>
      <c r="D5" s="3">
        <v>57.62</v>
      </c>
      <c r="E5">
        <f t="shared" si="0"/>
        <v>50.39</v>
      </c>
      <c r="F5" s="2">
        <f t="shared" si="1"/>
        <v>8.6333319444092922</v>
      </c>
      <c r="G5">
        <f t="shared" si="2"/>
        <v>9.2863230687966536E-2</v>
      </c>
      <c r="H5">
        <v>1</v>
      </c>
      <c r="I5">
        <v>1</v>
      </c>
      <c r="J5">
        <f t="shared" si="3"/>
        <v>46.108239883117925</v>
      </c>
      <c r="K5">
        <f t="shared" si="4"/>
        <v>4.2817601168820794</v>
      </c>
      <c r="L5">
        <f t="shared" si="5"/>
        <v>50.39</v>
      </c>
      <c r="M5">
        <f t="shared" si="6"/>
        <v>4.2817601168820794</v>
      </c>
      <c r="N5">
        <f t="shared" si="7"/>
        <v>46.108239883117925</v>
      </c>
    </row>
    <row r="6" spans="1:18" x14ac:dyDescent="0.25">
      <c r="A6" t="s">
        <v>20</v>
      </c>
      <c r="B6" s="1">
        <v>43313.583333333336</v>
      </c>
      <c r="C6" s="1">
        <v>43313.965972164355</v>
      </c>
      <c r="D6" s="3">
        <v>112.12</v>
      </c>
      <c r="E6">
        <f t="shared" si="0"/>
        <v>104.89</v>
      </c>
      <c r="F6" s="2">
        <f t="shared" si="1"/>
        <v>9.1833319444558583</v>
      </c>
      <c r="G6">
        <f t="shared" si="2"/>
        <v>9.84781689624179E-2</v>
      </c>
      <c r="H6">
        <v>1</v>
      </c>
      <c r="I6">
        <v>1</v>
      </c>
      <c r="J6">
        <f t="shared" si="3"/>
        <v>95.486649588198219</v>
      </c>
      <c r="K6">
        <f t="shared" si="4"/>
        <v>9.4033504118017763</v>
      </c>
      <c r="L6">
        <f t="shared" si="5"/>
        <v>104.89</v>
      </c>
      <c r="M6">
        <f t="shared" si="6"/>
        <v>9.4033504118017763</v>
      </c>
      <c r="N6">
        <f t="shared" si="7"/>
        <v>95.486649588198219</v>
      </c>
    </row>
    <row r="7" spans="1:18" x14ac:dyDescent="0.25">
      <c r="A7" t="s">
        <v>21</v>
      </c>
      <c r="B7" s="1">
        <v>43313.583333333336</v>
      </c>
      <c r="C7" s="1">
        <v>43313.988888831016</v>
      </c>
      <c r="D7" s="3">
        <v>117.95</v>
      </c>
      <c r="E7">
        <f t="shared" si="0"/>
        <v>110.72</v>
      </c>
      <c r="F7" s="2">
        <f t="shared" si="1"/>
        <v>9.7333319443278015</v>
      </c>
      <c r="G7">
        <f t="shared" si="2"/>
        <v>0.10405835224236937</v>
      </c>
      <c r="H7">
        <v>1</v>
      </c>
      <c r="I7">
        <v>1</v>
      </c>
      <c r="J7">
        <f t="shared" si="3"/>
        <v>100.28455450305231</v>
      </c>
      <c r="K7">
        <f t="shared" si="4"/>
        <v>10.435445496947706</v>
      </c>
      <c r="L7">
        <f t="shared" si="5"/>
        <v>110.72000000000001</v>
      </c>
      <c r="M7">
        <f t="shared" si="6"/>
        <v>10.435445496947706</v>
      </c>
      <c r="N7">
        <f t="shared" si="7"/>
        <v>100.28455450305231</v>
      </c>
    </row>
    <row r="8" spans="1:18" x14ac:dyDescent="0.25">
      <c r="A8" t="s">
        <v>22</v>
      </c>
      <c r="B8" s="1">
        <v>43313.583333333336</v>
      </c>
      <c r="C8" s="1">
        <v>43314.011805497685</v>
      </c>
      <c r="D8" s="3">
        <v>121.74</v>
      </c>
      <c r="E8">
        <f t="shared" si="0"/>
        <v>114.50999999999999</v>
      </c>
      <c r="F8" s="2">
        <f t="shared" si="1"/>
        <v>10.283331944374368</v>
      </c>
      <c r="G8">
        <f t="shared" si="2"/>
        <v>0.10960399565563828</v>
      </c>
      <c r="H8">
        <v>1</v>
      </c>
      <c r="I8">
        <v>1</v>
      </c>
      <c r="J8">
        <f t="shared" si="3"/>
        <v>103.19897949929316</v>
      </c>
      <c r="K8">
        <f t="shared" si="4"/>
        <v>11.311020500706832</v>
      </c>
      <c r="L8">
        <f t="shared" si="5"/>
        <v>114.50999999999999</v>
      </c>
      <c r="M8">
        <f t="shared" si="6"/>
        <v>11.311020500706832</v>
      </c>
      <c r="N8">
        <f t="shared" si="7"/>
        <v>103.19897949929316</v>
      </c>
    </row>
    <row r="9" spans="1:18" x14ac:dyDescent="0.25">
      <c r="A9" t="s">
        <v>23</v>
      </c>
      <c r="B9" s="1">
        <v>43313.583333333336</v>
      </c>
      <c r="C9" s="1">
        <v>43314.034722164353</v>
      </c>
      <c r="D9" s="3">
        <v>118.7</v>
      </c>
      <c r="E9">
        <f t="shared" si="0"/>
        <v>111.47</v>
      </c>
      <c r="F9" s="2">
        <f t="shared" si="1"/>
        <v>10.833331944420934</v>
      </c>
      <c r="G9">
        <f t="shared" si="2"/>
        <v>0.1151153129931588</v>
      </c>
      <c r="H9">
        <v>1</v>
      </c>
      <c r="I9">
        <v>1</v>
      </c>
      <c r="J9">
        <f t="shared" si="3"/>
        <v>99.962756049682071</v>
      </c>
      <c r="K9">
        <f t="shared" si="4"/>
        <v>11.50724395031793</v>
      </c>
      <c r="L9">
        <f t="shared" si="5"/>
        <v>111.47</v>
      </c>
      <c r="M9">
        <f t="shared" si="6"/>
        <v>11.50724395031793</v>
      </c>
      <c r="N9">
        <f t="shared" si="7"/>
        <v>99.962756049682071</v>
      </c>
    </row>
    <row r="10" spans="1:18" x14ac:dyDescent="0.25">
      <c r="A10" t="s">
        <v>24</v>
      </c>
      <c r="B10" s="1">
        <v>43313.583333333336</v>
      </c>
      <c r="C10" s="1">
        <v>43314.056250000001</v>
      </c>
      <c r="D10" s="3">
        <v>127.2</v>
      </c>
      <c r="E10">
        <f t="shared" si="0"/>
        <v>119.97</v>
      </c>
      <c r="F10" s="2">
        <f t="shared" si="1"/>
        <v>11.349999999976717</v>
      </c>
      <c r="G10">
        <f t="shared" si="2"/>
        <v>0.12026154597844396</v>
      </c>
      <c r="H10">
        <v>1</v>
      </c>
      <c r="I10">
        <v>1</v>
      </c>
      <c r="J10">
        <f t="shared" si="3"/>
        <v>107.09106318133718</v>
      </c>
      <c r="K10">
        <f t="shared" si="4"/>
        <v>12.878936818662828</v>
      </c>
      <c r="L10">
        <f t="shared" si="5"/>
        <v>119.97</v>
      </c>
      <c r="M10">
        <f t="shared" si="6"/>
        <v>12.878936818662828</v>
      </c>
      <c r="N10">
        <f t="shared" si="7"/>
        <v>107.09106318133718</v>
      </c>
    </row>
    <row r="11" spans="1:18" x14ac:dyDescent="0.25">
      <c r="A11" t="s">
        <v>25</v>
      </c>
      <c r="B11" s="1">
        <v>43313.583333333336</v>
      </c>
      <c r="C11" s="1">
        <v>43314.07916666667</v>
      </c>
      <c r="D11" s="3">
        <v>139.96</v>
      </c>
      <c r="E11">
        <f t="shared" si="0"/>
        <v>132.73000000000002</v>
      </c>
      <c r="F11" s="2">
        <f t="shared" si="1"/>
        <v>11.900000000023283</v>
      </c>
      <c r="G11">
        <f t="shared" si="2"/>
        <v>0.12570689587947215</v>
      </c>
      <c r="H11">
        <v>1</v>
      </c>
      <c r="I11">
        <v>1</v>
      </c>
      <c r="J11">
        <f t="shared" si="3"/>
        <v>117.90813442277363</v>
      </c>
      <c r="K11">
        <f t="shared" si="4"/>
        <v>14.82186557722641</v>
      </c>
      <c r="L11">
        <f t="shared" si="5"/>
        <v>132.73000000000005</v>
      </c>
      <c r="M11">
        <f t="shared" si="6"/>
        <v>14.82186557722641</v>
      </c>
      <c r="N11">
        <f t="shared" si="7"/>
        <v>117.90813442277363</v>
      </c>
    </row>
    <row r="12" spans="1:18" x14ac:dyDescent="0.25">
      <c r="A12" t="s">
        <v>26</v>
      </c>
      <c r="B12" s="1">
        <v>43313.583333333336</v>
      </c>
      <c r="C12" s="1">
        <v>43314.102083333331</v>
      </c>
      <c r="D12" s="3">
        <v>173.88</v>
      </c>
      <c r="E12">
        <f t="shared" si="0"/>
        <v>166.65</v>
      </c>
      <c r="F12" s="2">
        <f t="shared" si="1"/>
        <v>12.449999999895226</v>
      </c>
      <c r="G12">
        <f t="shared" si="2"/>
        <v>0.13111854049353011</v>
      </c>
      <c r="H12">
        <v>1</v>
      </c>
      <c r="I12">
        <v>1</v>
      </c>
      <c r="J12">
        <f t="shared" si="3"/>
        <v>147.33203818521724</v>
      </c>
      <c r="K12">
        <f t="shared" si="4"/>
        <v>19.317961814782731</v>
      </c>
      <c r="L12">
        <f t="shared" si="5"/>
        <v>166.64999999999998</v>
      </c>
      <c r="M12">
        <f t="shared" si="6"/>
        <v>19.317961814782731</v>
      </c>
      <c r="N12">
        <f t="shared" si="7"/>
        <v>147.33203818521724</v>
      </c>
    </row>
    <row r="13" spans="1:18" x14ac:dyDescent="0.25">
      <c r="A13" t="s">
        <v>27</v>
      </c>
      <c r="B13" s="1">
        <v>43313.583333333336</v>
      </c>
      <c r="C13" s="1">
        <v>43314.125</v>
      </c>
      <c r="D13" s="3">
        <v>132.76</v>
      </c>
      <c r="E13">
        <f t="shared" si="0"/>
        <v>125.52999999999999</v>
      </c>
      <c r="F13" s="2">
        <f t="shared" si="1"/>
        <v>12.999999999941792</v>
      </c>
      <c r="G13">
        <f t="shared" si="2"/>
        <v>0.13649668845091478</v>
      </c>
      <c r="H13">
        <v>1</v>
      </c>
      <c r="I13">
        <v>1</v>
      </c>
      <c r="J13">
        <f t="shared" si="3"/>
        <v>110.45346746333404</v>
      </c>
      <c r="K13">
        <f t="shared" si="4"/>
        <v>15.076532536665958</v>
      </c>
      <c r="L13">
        <f t="shared" si="5"/>
        <v>125.53</v>
      </c>
      <c r="M13">
        <f t="shared" si="6"/>
        <v>15.076532536665958</v>
      </c>
      <c r="N13">
        <f t="shared" si="7"/>
        <v>110.45346746333404</v>
      </c>
    </row>
    <row r="14" spans="1:18" x14ac:dyDescent="0.25">
      <c r="A14" t="s">
        <v>28</v>
      </c>
      <c r="B14" s="1">
        <v>43313.583333333336</v>
      </c>
      <c r="C14" s="1">
        <v>43314.147916666669</v>
      </c>
      <c r="D14" s="3">
        <v>107.61</v>
      </c>
      <c r="E14">
        <f t="shared" si="0"/>
        <v>100.38</v>
      </c>
      <c r="F14" s="2">
        <f t="shared" si="1"/>
        <v>13.549999999988358</v>
      </c>
      <c r="G14">
        <f t="shared" si="2"/>
        <v>0.14184154708541763</v>
      </c>
      <c r="H14">
        <v>1</v>
      </c>
      <c r="I14">
        <v>1</v>
      </c>
      <c r="J14">
        <f t="shared" si="3"/>
        <v>87.910621448503719</v>
      </c>
      <c r="K14">
        <f t="shared" si="4"/>
        <v>12.469378551496265</v>
      </c>
      <c r="L14">
        <f t="shared" si="5"/>
        <v>100.37999999999998</v>
      </c>
      <c r="M14">
        <f t="shared" si="6"/>
        <v>12.469378551496265</v>
      </c>
      <c r="N14">
        <f t="shared" si="7"/>
        <v>87.910621448503719</v>
      </c>
    </row>
    <row r="15" spans="1:18" x14ac:dyDescent="0.25">
      <c r="A15" t="s">
        <v>29</v>
      </c>
      <c r="B15" s="1">
        <v>43313.583333333336</v>
      </c>
      <c r="C15" s="1">
        <v>43314.17083333333</v>
      </c>
      <c r="D15" s="3">
        <v>48.58</v>
      </c>
      <c r="E15">
        <f t="shared" si="0"/>
        <v>41.349999999999994</v>
      </c>
      <c r="F15" s="2">
        <f t="shared" si="1"/>
        <v>14.099999999860302</v>
      </c>
      <c r="G15">
        <f t="shared" si="2"/>
        <v>0.14715332244752022</v>
      </c>
      <c r="H15">
        <v>1</v>
      </c>
      <c r="I15">
        <v>1</v>
      </c>
      <c r="J15">
        <f t="shared" si="3"/>
        <v>36.045748367600332</v>
      </c>
      <c r="K15">
        <f t="shared" si="4"/>
        <v>5.3042516323996676</v>
      </c>
      <c r="L15">
        <f t="shared" si="5"/>
        <v>41.35</v>
      </c>
      <c r="M15">
        <f t="shared" si="6"/>
        <v>5.3042516323996676</v>
      </c>
      <c r="N15">
        <f t="shared" si="7"/>
        <v>36.045748367600332</v>
      </c>
    </row>
    <row r="16" spans="1:18" x14ac:dyDescent="0.25">
      <c r="A16" t="s">
        <v>30</v>
      </c>
      <c r="B16" s="1">
        <v>43313.583333333336</v>
      </c>
      <c r="C16" s="1">
        <v>43314.193749999999</v>
      </c>
      <c r="D16" s="3">
        <v>17.43</v>
      </c>
      <c r="E16">
        <f t="shared" si="0"/>
        <v>10.199999999999999</v>
      </c>
      <c r="F16" s="2">
        <f t="shared" si="1"/>
        <v>14.649999999906868</v>
      </c>
      <c r="G16">
        <f t="shared" si="2"/>
        <v>0.15243221931734918</v>
      </c>
      <c r="H16">
        <v>1</v>
      </c>
      <c r="I16">
        <v>1</v>
      </c>
      <c r="J16">
        <f t="shared" si="3"/>
        <v>8.8508459144278664</v>
      </c>
      <c r="K16">
        <f t="shared" si="4"/>
        <v>1.3491540855721325</v>
      </c>
      <c r="L16">
        <f t="shared" si="5"/>
        <v>10.199999999999999</v>
      </c>
      <c r="M16">
        <f t="shared" si="6"/>
        <v>1.3491540855721325</v>
      </c>
      <c r="N16">
        <f t="shared" si="7"/>
        <v>8.8508459144278664</v>
      </c>
    </row>
    <row r="17" spans="1:14" x14ac:dyDescent="0.25">
      <c r="A17" t="s">
        <v>31</v>
      </c>
      <c r="B17" s="1">
        <v>43313.583333333336</v>
      </c>
      <c r="C17" s="1">
        <v>43314.216666666667</v>
      </c>
      <c r="D17" s="3">
        <v>10.57</v>
      </c>
      <c r="E17">
        <f t="shared" si="0"/>
        <v>3.34</v>
      </c>
      <c r="F17" s="2">
        <f>(C17-B17)*24</f>
        <v>15.199999999953434</v>
      </c>
      <c r="G17">
        <f>1-EXP(-$R$3*F17)</f>
        <v>0.15767844120245267</v>
      </c>
      <c r="H17">
        <v>1</v>
      </c>
      <c r="I17">
        <v>1</v>
      </c>
      <c r="J17">
        <f>E17/((1+G17)*(H17/I17))</f>
        <v>2.8850843905591113</v>
      </c>
      <c r="K17">
        <f>N17*G17*H17</f>
        <v>0.45491560944088882</v>
      </c>
      <c r="L17">
        <f>M17+N17</f>
        <v>3.34</v>
      </c>
      <c r="M17">
        <f>K17/H17</f>
        <v>0.45491560944088882</v>
      </c>
      <c r="N17">
        <f>J17/I17</f>
        <v>2.8850843905591113</v>
      </c>
    </row>
    <row r="18" spans="1:14" x14ac:dyDescent="0.25">
      <c r="A18" t="s">
        <v>32</v>
      </c>
      <c r="B18" s="1">
        <v>43313.583333333336</v>
      </c>
      <c r="C18" s="1">
        <v>43314.239583333336</v>
      </c>
      <c r="D18" s="3">
        <v>10.88</v>
      </c>
      <c r="E18">
        <f t="shared" si="0"/>
        <v>3.6500000000000004</v>
      </c>
      <c r="F18" s="2">
        <f t="shared" si="1"/>
        <v>15.75</v>
      </c>
      <c r="G18">
        <f t="shared" si="2"/>
        <v>0.16289219035240143</v>
      </c>
      <c r="H18">
        <v>1</v>
      </c>
      <c r="I18">
        <v>1</v>
      </c>
      <c r="J18">
        <f t="shared" si="3"/>
        <v>3.1387260403682897</v>
      </c>
      <c r="K18">
        <f t="shared" si="4"/>
        <v>0.51127395963171063</v>
      </c>
      <c r="L18">
        <f t="shared" si="5"/>
        <v>3.6500000000000004</v>
      </c>
      <c r="M18">
        <f t="shared" si="6"/>
        <v>0.51127395963171063</v>
      </c>
      <c r="N18">
        <f t="shared" si="7"/>
        <v>3.1387260403682897</v>
      </c>
    </row>
    <row r="19" spans="1:14" x14ac:dyDescent="0.25">
      <c r="A19" t="s">
        <v>33</v>
      </c>
      <c r="B19" s="1">
        <v>43313.583333333336</v>
      </c>
      <c r="C19" s="1">
        <v>43314.262499999997</v>
      </c>
      <c r="D19" s="3">
        <v>10.09</v>
      </c>
      <c r="E19">
        <f t="shared" si="0"/>
        <v>2.8599999999999994</v>
      </c>
      <c r="F19" s="2">
        <f t="shared" si="1"/>
        <v>16.299999999871943</v>
      </c>
      <c r="G19">
        <f t="shared" si="2"/>
        <v>0.16807366776325472</v>
      </c>
      <c r="H19">
        <v>1</v>
      </c>
      <c r="I19">
        <v>1</v>
      </c>
      <c r="J19">
        <f t="shared" si="3"/>
        <v>2.4484757074240155</v>
      </c>
      <c r="K19">
        <f t="shared" si="4"/>
        <v>0.41152429257598405</v>
      </c>
      <c r="L19">
        <f t="shared" si="5"/>
        <v>2.8599999999999994</v>
      </c>
      <c r="M19">
        <f t="shared" si="6"/>
        <v>0.41152429257598405</v>
      </c>
      <c r="N19">
        <f t="shared" si="7"/>
        <v>2.4484757074240155</v>
      </c>
    </row>
    <row r="20" spans="1:14" x14ac:dyDescent="0.25">
      <c r="A20" t="s">
        <v>34</v>
      </c>
      <c r="B20" s="1">
        <v>43313.583333333336</v>
      </c>
      <c r="C20" s="1">
        <v>43314.285416666666</v>
      </c>
      <c r="D20" s="3">
        <v>10.199999999999999</v>
      </c>
      <c r="E20">
        <f t="shared" si="0"/>
        <v>2.9699999999999989</v>
      </c>
      <c r="F20" s="2">
        <f t="shared" si="1"/>
        <v>16.849999999918509</v>
      </c>
      <c r="G20">
        <f t="shared" si="2"/>
        <v>0.17322307319187902</v>
      </c>
      <c r="H20">
        <v>1</v>
      </c>
      <c r="I20">
        <v>1</v>
      </c>
      <c r="J20">
        <f t="shared" si="3"/>
        <v>2.5314878882494156</v>
      </c>
      <c r="K20">
        <f t="shared" si="4"/>
        <v>0.4385121117505838</v>
      </c>
      <c r="L20">
        <f t="shared" si="5"/>
        <v>2.9699999999999993</v>
      </c>
      <c r="M20">
        <f t="shared" si="6"/>
        <v>0.4385121117505838</v>
      </c>
      <c r="N20">
        <f t="shared" si="7"/>
        <v>2.5314878882494156</v>
      </c>
    </row>
    <row r="21" spans="1:14" x14ac:dyDescent="0.25">
      <c r="A21" t="s">
        <v>35</v>
      </c>
      <c r="B21" s="1">
        <v>43313.583333333336</v>
      </c>
      <c r="C21" s="1">
        <v>43314.308333333334</v>
      </c>
      <c r="D21" s="3">
        <v>10.3</v>
      </c>
      <c r="E21">
        <f t="shared" si="0"/>
        <v>3.0700000000000003</v>
      </c>
      <c r="F21" s="2">
        <f t="shared" si="1"/>
        <v>17.399999999965075</v>
      </c>
      <c r="G21">
        <f t="shared" si="2"/>
        <v>0.17834060515377803</v>
      </c>
      <c r="H21">
        <v>1</v>
      </c>
      <c r="I21">
        <v>1</v>
      </c>
      <c r="J21">
        <f t="shared" si="3"/>
        <v>2.6053587448082154</v>
      </c>
      <c r="K21">
        <f t="shared" si="4"/>
        <v>0.46464125519178467</v>
      </c>
      <c r="L21">
        <f t="shared" si="5"/>
        <v>3.0700000000000003</v>
      </c>
      <c r="M21">
        <f t="shared" si="6"/>
        <v>0.46464125519178467</v>
      </c>
      <c r="N21">
        <f t="shared" si="7"/>
        <v>2.6053587448082154</v>
      </c>
    </row>
    <row r="22" spans="1:14" x14ac:dyDescent="0.25">
      <c r="A22" t="s">
        <v>36</v>
      </c>
      <c r="B22" s="1">
        <v>43313.583333333336</v>
      </c>
      <c r="C22" s="1">
        <v>43314.331250000003</v>
      </c>
      <c r="D22" s="3">
        <v>11.02</v>
      </c>
      <c r="E22">
        <f t="shared" si="0"/>
        <v>3.7899999999999991</v>
      </c>
      <c r="F22" s="2">
        <f t="shared" ref="F22" si="8">(C22-B22)*24</f>
        <v>17.950000000011642</v>
      </c>
      <c r="G22">
        <f t="shared" ref="G22" si="9">1-EXP(-$R$3*F22)</f>
        <v>0.18342646093733705</v>
      </c>
      <c r="H22">
        <v>1</v>
      </c>
      <c r="I22">
        <v>1</v>
      </c>
      <c r="J22">
        <f t="shared" ref="J22" si="10">E22/((1+G22)*(H22/I22))</f>
        <v>3.2025648615277</v>
      </c>
      <c r="K22">
        <f t="shared" ref="K22" si="11">N22*G22*H22</f>
        <v>0.58743513847229889</v>
      </c>
      <c r="L22">
        <f t="shared" ref="L22" si="12">M22+N22</f>
        <v>3.7899999999999991</v>
      </c>
      <c r="M22">
        <f t="shared" ref="M22" si="13">K22/H22</f>
        <v>0.58743513847229889</v>
      </c>
      <c r="N22">
        <f t="shared" ref="N22" si="14">J22/I22</f>
        <v>3.2025648615277</v>
      </c>
    </row>
    <row r="23" spans="1:14" x14ac:dyDescent="0.25">
      <c r="A23" t="s">
        <v>15</v>
      </c>
      <c r="B23" s="1">
        <v>43313.583333333336</v>
      </c>
      <c r="C23" s="1">
        <v>43314.354166666664</v>
      </c>
      <c r="D23" s="3">
        <v>7.23</v>
      </c>
      <c r="E23">
        <f t="shared" si="0"/>
        <v>0</v>
      </c>
      <c r="F23" s="2">
        <f>(C23-B23)*24</f>
        <v>18.499999999883585</v>
      </c>
      <c r="G23">
        <f>1-EXP(-$R$3*F23)</f>
        <v>0.18848083660817794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7" spans="1:14" x14ac:dyDescent="0.25">
      <c r="E2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CT20L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2018-08-08T14:06:04Z</dcterms:modified>
</cp:coreProperties>
</file>